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4"/>
  <workbookPr/>
  <mc:AlternateContent xmlns:mc="http://schemas.openxmlformats.org/markup-compatibility/2006">
    <mc:Choice Requires="x15">
      <x15ac:absPath xmlns:x15ac="http://schemas.microsoft.com/office/spreadsheetml/2010/11/ac" url="/Users/paolaportuese/Desktop/Arconet 26.11.2025/"/>
    </mc:Choice>
  </mc:AlternateContent>
  <xr:revisionPtr revIDLastSave="0" documentId="8_{521AF90B-42C7-1747-8CA5-2A2CD717B4FB}" xr6:coauthVersionLast="47" xr6:coauthVersionMax="47" xr10:uidLastSave="{00000000-0000-0000-0000-000000000000}"/>
  <bookViews>
    <workbookView xWindow="1980" yWindow="3700" windowWidth="28780" windowHeight="24300" xr2:uid="{00000000-000D-0000-FFFF-FFFF00000000}"/>
  </bookViews>
  <sheets>
    <sheet name="Calcolo" sheetId="1" r:id="rId1"/>
    <sheet name="Fonti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9" i="1" l="1"/>
  <c r="B12" i="1"/>
  <c r="B16" i="1"/>
  <c r="B7" i="1"/>
  <c r="B17" i="1" l="1"/>
  <c r="B18" i="1" s="1"/>
  <c r="B21" i="1"/>
  <c r="B24" i="1" l="1"/>
  <c r="B22" i="1"/>
  <c r="B23" i="1" s="1"/>
  <c r="B20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Paola</author>
  </authors>
  <commentList>
    <comment ref="B5" authorId="0" shapeId="0" xr:uid="{00000000-0006-0000-0000-000001000000}">
      <text>
        <r>
          <rPr>
            <sz val="11"/>
            <color rgb="FF000000"/>
            <rFont val="Calibri"/>
            <family val="2"/>
          </rPr>
          <t xml:space="preserve">
</t>
        </r>
        <r>
          <rPr>
            <sz val="11"/>
            <color rgb="FF000000"/>
            <rFont val="Calibri"/>
            <family val="2"/>
          </rPr>
          <t xml:space="preserve">
</t>
        </r>
        <r>
          <rPr>
            <sz val="11"/>
            <color rgb="FF000000"/>
            <rFont val="Calibri"/>
            <family val="2"/>
          </rPr>
          <t xml:space="preserve">
</t>
        </r>
        <r>
          <rPr>
            <sz val="11"/>
            <color rgb="FF000000"/>
            <rFont val="Calibri"/>
            <family val="2"/>
          </rPr>
          <t xml:space="preserve">
</t>
        </r>
        <r>
          <rPr>
            <sz val="11"/>
            <color rgb="FF000000"/>
            <rFont val="Calibri"/>
            <family val="2"/>
          </rPr>
          <t xml:space="preserve">
</t>
        </r>
        <r>
          <rPr>
            <sz val="11"/>
            <color rgb="FF000000"/>
            <rFont val="Calibri"/>
            <family val="2"/>
          </rPr>
          <t xml:space="preserve">
</t>
        </r>
        <r>
          <rPr>
            <sz val="11"/>
            <color rgb="FF000000"/>
            <rFont val="Calibri"/>
            <family val="2"/>
          </rPr>
          <t>Accantonamento incentivi fino al 2%: art. 45 d.lgs. 36/2023. Gli importi sono comprensivi di oneri previdenziali e assistenziali a carico dell'amministrazione. https://www.codiceappalti.it/DLGS_36_2023/Articolo_45__Incentivi_alle_funzioni_tecniche_/12651</t>
        </r>
      </text>
    </comment>
    <comment ref="B9" authorId="0" shapeId="0" xr:uid="{00000000-0006-0000-0000-000002000000}">
      <text>
        <r>
          <rPr>
            <sz val="11"/>
            <color rgb="FF000000"/>
            <rFont val="Calibri"/>
            <family val="2"/>
          </rPr>
          <t>Fonte: INPS – 'I contributi dei dipendenti pubblici' (tabella aliquote Gestione Dipendenti Pubblici: CPDEL datore 23,8%). https://www.inps.it/it/it/dettaglio-approfondimento.schede-informative.49902.i-contributi-dei-dipendenti-pubblici.html</t>
        </r>
      </text>
    </comment>
    <comment ref="B10" authorId="0" shapeId="0" xr:uid="{00000000-0006-0000-0000-000003000000}">
      <text>
        <r>
          <rPr>
            <sz val="11"/>
            <color rgb="FF000000"/>
            <rFont val="Calibri"/>
            <family val="2"/>
          </rPr>
          <t xml:space="preserve">
</t>
        </r>
        <r>
          <rPr>
            <sz val="11"/>
            <color rgb="FF000000"/>
            <rFont val="Calibri"/>
            <family val="2"/>
          </rPr>
          <t xml:space="preserve">
</t>
        </r>
        <r>
          <rPr>
            <sz val="11"/>
            <color rgb="FF000000"/>
            <rFont val="Calibri"/>
            <family val="2"/>
          </rPr>
          <t xml:space="preserve">
</t>
        </r>
        <r>
          <rPr>
            <sz val="11"/>
            <color rgb="FF000000"/>
            <rFont val="Calibri"/>
            <family val="2"/>
          </rPr>
          <t xml:space="preserve">
</t>
        </r>
        <r>
          <rPr>
            <sz val="11"/>
            <color rgb="FF000000"/>
            <rFont val="Calibri"/>
            <family val="2"/>
          </rPr>
          <t xml:space="preserve">
</t>
        </r>
        <r>
          <rPr>
            <sz val="11"/>
            <color rgb="FF000000"/>
            <rFont val="Calibri"/>
            <family val="2"/>
          </rPr>
          <t xml:space="preserve">
</t>
        </r>
        <r>
          <rPr>
            <sz val="11"/>
            <color rgb="FF000000"/>
            <rFont val="Calibri"/>
            <family val="2"/>
          </rPr>
          <t xml:space="preserve">
</t>
        </r>
        <r>
          <rPr>
            <sz val="11"/>
            <color rgb="FF000000"/>
            <rFont val="Calibri"/>
            <family val="2"/>
          </rPr>
          <t>Fonte: INPS – stessa pagina (INADEL TFS datore 3,6%). https://www.inps.it/it/it/dettaglio-approfondimento.schede-informative.49902.i-contributi-dei-dipendenti-pubblici.html</t>
        </r>
      </text>
    </comment>
    <comment ref="B11" authorId="0" shapeId="0" xr:uid="{00000000-0006-0000-0000-000004000000}">
      <text>
        <r>
          <rPr>
            <sz val="11"/>
            <color rgb="FF000000"/>
            <rFont val="Calibri"/>
            <family val="2"/>
          </rPr>
          <t xml:space="preserve">
</t>
        </r>
        <r>
          <rPr>
            <sz val="11"/>
            <color rgb="FF000000"/>
            <rFont val="Calibri"/>
            <family val="2"/>
          </rPr>
          <t xml:space="preserve">
</t>
        </r>
        <r>
          <rPr>
            <sz val="11"/>
            <color rgb="FF000000"/>
            <rFont val="Calibri"/>
            <family val="2"/>
          </rPr>
          <t xml:space="preserve">
</t>
        </r>
        <r>
          <rPr>
            <sz val="11"/>
            <color rgb="FF000000"/>
            <rFont val="Calibri"/>
            <family val="2"/>
          </rPr>
          <t xml:space="preserve">
</t>
        </r>
        <r>
          <rPr>
            <sz val="11"/>
            <color rgb="FF000000"/>
            <rFont val="Calibri"/>
            <family val="2"/>
          </rPr>
          <t xml:space="preserve">
</t>
        </r>
        <r>
          <rPr>
            <sz val="11"/>
            <color rgb="FF000000"/>
            <rFont val="Calibri"/>
            <family val="2"/>
          </rPr>
          <t>Fonte: INPS – stessa pagina (INADEL TFR datore 6,1%). https://www.inps.it/it/it/dettaglio-approfondimento.schede-informative.49902.i-contributi-dei-dipendenti-pubblici.html</t>
        </r>
      </text>
    </comment>
    <comment ref="B13" authorId="0" shapeId="0" xr:uid="{00000000-0006-0000-0000-000005000000}">
      <text>
        <r>
          <rPr>
            <sz val="11"/>
            <color rgb="FF000000"/>
            <rFont val="Calibri"/>
            <family val="2"/>
          </rPr>
          <t xml:space="preserve">
</t>
        </r>
        <r>
          <rPr>
            <sz val="11"/>
            <color rgb="FF000000"/>
            <rFont val="Calibri"/>
            <family val="2"/>
          </rPr>
          <t xml:space="preserve">
</t>
        </r>
        <r>
          <rPr>
            <sz val="11"/>
            <color rgb="FF000000"/>
            <rFont val="Calibri"/>
            <family val="2"/>
          </rPr>
          <t xml:space="preserve">
</t>
        </r>
        <r>
          <rPr>
            <sz val="11"/>
            <color rgb="FF000000"/>
            <rFont val="Calibri"/>
            <family val="2"/>
          </rPr>
          <t xml:space="preserve">
</t>
        </r>
        <r>
          <rPr>
            <sz val="11"/>
            <color rgb="FF000000"/>
            <rFont val="Calibri"/>
            <family val="2"/>
          </rPr>
          <t xml:space="preserve">
</t>
        </r>
        <r>
          <rPr>
            <sz val="11"/>
            <color rgb="FF000000"/>
            <rFont val="Calibri"/>
            <family val="2"/>
          </rPr>
          <t xml:space="preserve">
</t>
        </r>
        <r>
          <rPr>
            <sz val="11"/>
            <color rgb="FF000000"/>
            <rFont val="Calibri"/>
            <family val="2"/>
          </rPr>
          <t xml:space="preserve">
</t>
        </r>
        <r>
          <rPr>
            <sz val="11"/>
            <color rgb="FF000000"/>
            <rFont val="Calibri"/>
            <family val="2"/>
          </rPr>
          <t xml:space="preserve">
</t>
        </r>
        <r>
          <rPr>
            <sz val="11"/>
            <color rgb="FF000000"/>
            <rFont val="Calibri"/>
            <family val="2"/>
          </rPr>
          <t xml:space="preserve"> Aliquota IRAP PA 8,5%: art. 16, c.       2, d.lgs. 446/1997 (IRAP). </t>
        </r>
      </text>
    </comment>
  </commentList>
</comments>
</file>

<file path=xl/sharedStrings.xml><?xml version="1.0" encoding="utf-8"?>
<sst xmlns="http://schemas.openxmlformats.org/spreadsheetml/2006/main" count="36" uniqueCount="36">
  <si>
    <t>Calcolo incentivi funzioni tecniche (art. 45 d.lgs. 36/2023) – Esempio su base € 100.000</t>
  </si>
  <si>
    <t>INPUT (celle modificabili in blu)</t>
  </si>
  <si>
    <t>Importo a base d'appalto (€)</t>
  </si>
  <si>
    <t>Aliquota accantonamento incentivi (max 2%)</t>
  </si>
  <si>
    <t>Quota destinata al personale (art. 45: 80%)</t>
  </si>
  <si>
    <t>Quota beni/strumenti (art. 45: 20%)</t>
  </si>
  <si>
    <t>Regime fine servizio/rapporto (TFS o TFR)</t>
  </si>
  <si>
    <t>TFS</t>
  </si>
  <si>
    <t>Aliquota CPDEL – datore di lavoro (INPS)</t>
  </si>
  <si>
    <t>Aliquota INADEL – datore di lavoro (TFS)</t>
  </si>
  <si>
    <t>Aliquota INADEL – datore di lavoro (TFR)</t>
  </si>
  <si>
    <t>Aliquota oneri previdenziali+assistenziali a carico ente (calcolata)</t>
  </si>
  <si>
    <t>Aliquota IRAP amministrazioni pubbliche</t>
  </si>
  <si>
    <t>CALCOLI</t>
  </si>
  <si>
    <t>Fondo incentivi complessivo (B5 × B4)</t>
  </si>
  <si>
    <t>Quota personale complessiva (incl. oneri) (× quota personale)</t>
  </si>
  <si>
    <t>Incentivo lordo al personale (scorporo oneri) = Quota personale / (1+oneri%)</t>
  </si>
  <si>
    <t>Oneri previdenziali+assistenziali a carico ente (Incentivo lordo × oneri%)</t>
  </si>
  <si>
    <t>Verifica: Incentivo lordo + oneri (deve = quota personale)</t>
  </si>
  <si>
    <t>Quota beni/strumenti (20%)</t>
  </si>
  <si>
    <t>Totale costo ente (Fondo incentivi + IRAP)</t>
  </si>
  <si>
    <t>Incentivo 'netto per ente' (come esempi sopra: esclusi oneri e IRAP)</t>
  </si>
  <si>
    <t>NOTE</t>
  </si>
  <si>
    <t>Fonti normative e tecniche (URL)</t>
  </si>
  <si>
    <t>INPS – Tabelle aliquote Gestione Dipendenti Pubblici (CPDEL/INADEL)</t>
  </si>
  <si>
    <t>https://www.inps.it/it/it/dettaglio-approfondimento.schede-informative.49902.i-contributi-dei-dipendenti-pubblici.html</t>
  </si>
  <si>
    <t>IRAP PA 8,5% – art. 16, comma 2, d.lgs. 446/1997 (riferimento)</t>
  </si>
  <si>
    <t>https://finanze.provincia.bz.it/it/imposta-regionale-sulle-attivita-produttive-irap</t>
  </si>
  <si>
    <t>Testo art. 16 (PDF)</t>
  </si>
  <si>
    <t>https://www.consiglioregionale.calabria.it/upload/istruttoria/D.Leg%20446-1997%20art.%2016.pdf</t>
  </si>
  <si>
    <t>Art. 45 d.lgs. 36/2023 – Incentivi alle funzioni tecniche (comprensivi oneri; IRAP esclusa)</t>
  </si>
  <si>
    <t>https://www.codiceappalti.it/DLGS_36_2023/Articolo_45__Incentivi_alle_funzioni_tecniche_/12651</t>
  </si>
  <si>
    <t>Parere MIT 3414/2025 – IRAP esclusa dall'accantonamento 2% (esempio di chiarimento)</t>
  </si>
  <si>
    <t>https://i2.res.24o.it/pdf2010/S24/Documenti/2025/06/05/AllegatiPDF/3414_2025.pdf</t>
  </si>
  <si>
    <t>IRAP su incentivi (extra impegno incentivi; esigibile su spesa corrente) (Incentivo lordo × IRAP%)</t>
  </si>
  <si>
    <t>• L'accantonamento del 2% (B5) copre incentivo economico + oneri previdenziali/assistenziali (B12), ma NON l'IRAP.
• L'aliquota oneri (B12) è stimata sommando CPDEL datore (23,8%) e INADEL datore (TFS 3,6% oppure TFR 6,1%) secondo la tabella INPS (Gestione Dipendenti Pubblici). 
• L'incentivo 'netto al dipendente' in busta paga dipende da ritenute previdenziali a carico dipendente e fiscalità (IRPEF/addizionali) e non è stimato in questo foglio.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</si>
</sst>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€\ #,##0.00"/>
    <numFmt numFmtId="165" formatCode="0.0%"/>
  </numFmts>
  <fonts count="9" x14ac:knownFonts="1">
    <font>
      <sz val="11"/>
      <color theme="1"/>
      <name val="Calibri"/>
      <family val="2"/>
      <scheme val="minor"/>
    </font>
    <font>
      <b/>
      <sz val="16"/>
      <name val="Calibri"/>
    </font>
    <font>
      <b/>
      <sz val="12"/>
      <color rgb="FFFFFFFF"/>
      <name val="Calibri"/>
    </font>
    <font>
      <b/>
      <sz val="11"/>
      <name val="Calibri"/>
    </font>
    <font>
      <sz val="11"/>
      <color rgb="FF0000FF"/>
      <name val="Calibri"/>
    </font>
    <font>
      <sz val="11"/>
      <name val="Calibri"/>
    </font>
    <font>
      <sz val="10"/>
      <name val="Calibri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2">
    <xf numFmtId="0" fontId="0" fillId="0" borderId="0"/>
    <xf numFmtId="0" fontId="7" fillId="0" borderId="0"/>
  </cellStyleXfs>
  <cellXfs count="17">
    <xf numFmtId="0" fontId="0" fillId="0" borderId="0" xfId="0"/>
    <xf numFmtId="0" fontId="3" fillId="0" borderId="1" xfId="1" applyFont="1" applyBorder="1" applyAlignment="1">
      <alignment horizontal="left" vertical="center"/>
    </xf>
    <xf numFmtId="164" fontId="4" fillId="0" borderId="1" xfId="1" applyNumberFormat="1" applyFont="1" applyBorder="1" applyAlignment="1">
      <alignment horizontal="right" vertical="center"/>
    </xf>
    <xf numFmtId="0" fontId="0" fillId="0" borderId="1" xfId="1" applyFont="1" applyBorder="1"/>
    <xf numFmtId="165" fontId="4" fillId="0" borderId="1" xfId="1" applyNumberFormat="1" applyFont="1" applyBorder="1" applyAlignment="1">
      <alignment horizontal="right" vertical="center"/>
    </xf>
    <xf numFmtId="165" fontId="0" fillId="0" borderId="1" xfId="1" applyNumberFormat="1" applyFont="1" applyBorder="1" applyAlignment="1">
      <alignment horizontal="left" vertical="center"/>
    </xf>
    <xf numFmtId="0" fontId="4" fillId="0" borderId="1" xfId="1" applyFont="1" applyBorder="1" applyAlignment="1">
      <alignment horizontal="left" vertical="center"/>
    </xf>
    <xf numFmtId="0" fontId="5" fillId="0" borderId="1" xfId="1" applyFont="1" applyBorder="1" applyAlignment="1">
      <alignment horizontal="left" vertical="center"/>
    </xf>
    <xf numFmtId="164" fontId="3" fillId="0" borderId="1" xfId="1" applyNumberFormat="1" applyFont="1" applyBorder="1" applyAlignment="1">
      <alignment horizontal="right" vertical="center"/>
    </xf>
    <xf numFmtId="0" fontId="0" fillId="0" borderId="1" xfId="1" applyFont="1" applyBorder="1" applyAlignment="1">
      <alignment horizontal="left" vertical="center"/>
    </xf>
    <xf numFmtId="164" fontId="0" fillId="0" borderId="1" xfId="1" applyNumberFormat="1" applyFont="1" applyBorder="1" applyAlignment="1">
      <alignment horizontal="right" vertical="center"/>
    </xf>
    <xf numFmtId="0" fontId="1" fillId="0" borderId="0" xfId="1" applyFont="1"/>
    <xf numFmtId="0" fontId="0" fillId="0" borderId="0" xfId="1" applyFont="1" applyAlignment="1">
      <alignment vertical="top" wrapText="1"/>
    </xf>
    <xf numFmtId="0" fontId="1" fillId="0" borderId="0" xfId="1" applyFont="1" applyAlignment="1">
      <alignment horizontal="center" vertical="center"/>
    </xf>
    <xf numFmtId="0" fontId="0" fillId="0" borderId="0" xfId="0"/>
    <xf numFmtId="0" fontId="2" fillId="2" borderId="0" xfId="1" applyFont="1" applyFill="1" applyAlignment="1">
      <alignment horizontal="left" vertical="center"/>
    </xf>
    <xf numFmtId="0" fontId="6" fillId="0" borderId="0" xfId="1" applyFont="1" applyAlignment="1">
      <alignment vertical="top" wrapText="1"/>
    </xf>
  </cellXfs>
  <cellStyles count="2">
    <cellStyle name="Normal" xfId="1" xr:uid="{00000000-0005-0000-0000-000000000000}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152400</xdr:colOff>
      <xdr:row>43</xdr:row>
      <xdr:rowOff>180975</xdr:rowOff>
    </xdr:to>
    <xdr:sp macro="" textlink="">
      <xdr:nvSpPr>
        <xdr:cNvPr id="1030" name="Text Box 6" hidden="1">
          <a:extLst>
            <a:ext uri="{FF2B5EF4-FFF2-40B4-BE49-F238E27FC236}">
              <a16:creationId xmlns:a16="http://schemas.microsoft.com/office/drawing/2014/main" id="{6A7837B0-1FB7-0BAD-1547-67CA5B41E669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5</xdr:col>
      <xdr:colOff>609600</xdr:colOff>
      <xdr:row>43</xdr:row>
      <xdr:rowOff>152400</xdr:rowOff>
    </xdr:to>
    <xdr:sp macro="" textlink="">
      <xdr:nvSpPr>
        <xdr:cNvPr id="2" name="AutoShape 6">
          <a:extLst>
            <a:ext uri="{FF2B5EF4-FFF2-40B4-BE49-F238E27FC236}">
              <a16:creationId xmlns:a16="http://schemas.microsoft.com/office/drawing/2014/main" id="{D6DD31C6-C0FC-F200-6EA6-98FE29B6EC7E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117602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1"/>
  <sheetViews>
    <sheetView showGridLines="0" tabSelected="1" workbookViewId="0">
      <selection activeCell="B24" sqref="B24"/>
    </sheetView>
  </sheetViews>
  <sheetFormatPr baseColWidth="10" defaultColWidth="8.83203125" defaultRowHeight="15" x14ac:dyDescent="0.2"/>
  <cols>
    <col min="1" max="1" width="79.5" customWidth="1"/>
    <col min="2" max="2" width="18" customWidth="1"/>
    <col min="3" max="3" width="22" customWidth="1"/>
    <col min="4" max="4" width="18" customWidth="1"/>
  </cols>
  <sheetData>
    <row r="1" spans="1:4" ht="28" customHeight="1" x14ac:dyDescent="0.2">
      <c r="A1" s="13" t="s">
        <v>0</v>
      </c>
      <c r="B1" s="14"/>
      <c r="C1" s="14"/>
      <c r="D1" s="14"/>
    </row>
    <row r="3" spans="1:4" ht="20" customHeight="1" x14ac:dyDescent="0.2">
      <c r="A3" s="15" t="s">
        <v>1</v>
      </c>
      <c r="B3" s="14"/>
      <c r="C3" s="14"/>
      <c r="D3" s="14"/>
    </row>
    <row r="4" spans="1:4" x14ac:dyDescent="0.2">
      <c r="A4" s="1" t="s">
        <v>2</v>
      </c>
      <c r="B4" s="2">
        <v>100000</v>
      </c>
      <c r="C4" s="3"/>
      <c r="D4" s="3"/>
    </row>
    <row r="5" spans="1:4" x14ac:dyDescent="0.2">
      <c r="A5" s="1" t="s">
        <v>3</v>
      </c>
      <c r="B5" s="4">
        <v>0.02</v>
      </c>
      <c r="C5" s="3"/>
      <c r="D5" s="3"/>
    </row>
    <row r="6" spans="1:4" x14ac:dyDescent="0.2">
      <c r="A6" s="1" t="s">
        <v>4</v>
      </c>
      <c r="B6" s="4">
        <v>0.8</v>
      </c>
      <c r="C6" s="3"/>
      <c r="D6" s="3"/>
    </row>
    <row r="7" spans="1:4" x14ac:dyDescent="0.2">
      <c r="A7" s="1" t="s">
        <v>5</v>
      </c>
      <c r="B7" s="5">
        <f>1-$B$6</f>
        <v>0.19999999999999996</v>
      </c>
      <c r="C7" s="3"/>
      <c r="D7" s="3"/>
    </row>
    <row r="8" spans="1:4" x14ac:dyDescent="0.2">
      <c r="A8" s="1" t="s">
        <v>6</v>
      </c>
      <c r="B8" s="6" t="s">
        <v>7</v>
      </c>
      <c r="C8" s="3"/>
      <c r="D8" s="3"/>
    </row>
    <row r="9" spans="1:4" x14ac:dyDescent="0.2">
      <c r="A9" s="7" t="s">
        <v>8</v>
      </c>
      <c r="B9" s="4">
        <v>0.23799999999999999</v>
      </c>
      <c r="C9" s="3"/>
      <c r="D9" s="3"/>
    </row>
    <row r="10" spans="1:4" x14ac:dyDescent="0.2">
      <c r="A10" s="7" t="s">
        <v>9</v>
      </c>
      <c r="B10" s="4">
        <v>3.5999999999999997E-2</v>
      </c>
      <c r="C10" s="3"/>
      <c r="D10" s="3"/>
    </row>
    <row r="11" spans="1:4" x14ac:dyDescent="0.2">
      <c r="A11" s="7" t="s">
        <v>10</v>
      </c>
      <c r="B11" s="4">
        <v>6.0999999999999999E-2</v>
      </c>
      <c r="C11" s="3"/>
      <c r="D11" s="3"/>
    </row>
    <row r="12" spans="1:4" x14ac:dyDescent="0.2">
      <c r="A12" s="7" t="s">
        <v>11</v>
      </c>
      <c r="B12" s="5">
        <f>$B$9+IF($B$8="TFS",$B$10,$B$11)</f>
        <v>0.27399999999999997</v>
      </c>
      <c r="C12" s="3"/>
      <c r="D12" s="3"/>
    </row>
    <row r="13" spans="1:4" x14ac:dyDescent="0.2">
      <c r="A13" s="1" t="s">
        <v>12</v>
      </c>
      <c r="B13" s="4">
        <v>8.5000000000000006E-2</v>
      </c>
      <c r="C13" s="3"/>
      <c r="D13" s="3"/>
    </row>
    <row r="15" spans="1:4" ht="20" customHeight="1" x14ac:dyDescent="0.2">
      <c r="A15" s="15" t="s">
        <v>13</v>
      </c>
      <c r="B15" s="14"/>
      <c r="C15" s="14"/>
      <c r="D15" s="14"/>
    </row>
    <row r="16" spans="1:4" x14ac:dyDescent="0.2">
      <c r="A16" s="1" t="s">
        <v>14</v>
      </c>
      <c r="B16" s="8">
        <f>$B$4*$B$5</f>
        <v>2000</v>
      </c>
      <c r="C16" s="3"/>
      <c r="D16" s="3"/>
    </row>
    <row r="17" spans="1:4" x14ac:dyDescent="0.2">
      <c r="A17" s="9" t="s">
        <v>15</v>
      </c>
      <c r="B17" s="10">
        <f>$B$16*$B$6</f>
        <v>1600</v>
      </c>
      <c r="C17" s="3"/>
      <c r="D17" s="3"/>
    </row>
    <row r="18" spans="1:4" x14ac:dyDescent="0.2">
      <c r="A18" s="1" t="s">
        <v>16</v>
      </c>
      <c r="B18" s="8">
        <f>$B$17/(1+$B$12)</f>
        <v>1255.8869701726844</v>
      </c>
      <c r="C18" s="3"/>
      <c r="D18" s="3"/>
    </row>
    <row r="19" spans="1:4" x14ac:dyDescent="0.2">
      <c r="A19" s="9" t="s">
        <v>17</v>
      </c>
      <c r="B19" s="10">
        <f>B17/127.4*27.4</f>
        <v>344.11302982731547</v>
      </c>
      <c r="C19" s="3"/>
      <c r="D19" s="3"/>
    </row>
    <row r="20" spans="1:4" x14ac:dyDescent="0.2">
      <c r="A20" s="9" t="s">
        <v>18</v>
      </c>
      <c r="B20" s="10">
        <f>$B$18+$B$19</f>
        <v>1600</v>
      </c>
      <c r="C20" s="3"/>
      <c r="D20" s="3"/>
    </row>
    <row r="21" spans="1:4" x14ac:dyDescent="0.2">
      <c r="A21" s="9" t="s">
        <v>19</v>
      </c>
      <c r="B21" s="10">
        <f>$B$16*$B$7</f>
        <v>399.99999999999989</v>
      </c>
      <c r="C21" s="3"/>
      <c r="D21" s="3"/>
    </row>
    <row r="22" spans="1:4" x14ac:dyDescent="0.2">
      <c r="A22" s="9" t="s">
        <v>34</v>
      </c>
      <c r="B22" s="10">
        <f>$B$18*$B$13</f>
        <v>106.75039246467819</v>
      </c>
      <c r="C22" s="3"/>
      <c r="D22" s="3"/>
    </row>
    <row r="23" spans="1:4" x14ac:dyDescent="0.2">
      <c r="A23" s="1" t="s">
        <v>20</v>
      </c>
      <c r="B23" s="8">
        <f>$B$16+$B$22</f>
        <v>2106.750392464678</v>
      </c>
      <c r="C23" s="3"/>
      <c r="D23" s="3"/>
    </row>
    <row r="24" spans="1:4" x14ac:dyDescent="0.2">
      <c r="A24" s="9" t="s">
        <v>21</v>
      </c>
      <c r="B24" s="10">
        <f>$B$18</f>
        <v>1255.8869701726844</v>
      </c>
      <c r="C24" s="3"/>
      <c r="D24" s="3"/>
    </row>
    <row r="27" spans="1:4" ht="20" customHeight="1" x14ac:dyDescent="0.2">
      <c r="A27" s="15" t="s">
        <v>22</v>
      </c>
      <c r="B27" s="14"/>
      <c r="C27" s="14"/>
      <c r="D27" s="14"/>
    </row>
    <row r="28" spans="1:4" ht="80" customHeight="1" x14ac:dyDescent="0.2">
      <c r="A28" s="16" t="s">
        <v>35</v>
      </c>
      <c r="B28" s="14"/>
      <c r="C28" s="14"/>
      <c r="D28" s="14"/>
    </row>
    <row r="29" spans="1:4" x14ac:dyDescent="0.2">
      <c r="A29" s="14"/>
      <c r="B29" s="14"/>
      <c r="C29" s="14"/>
      <c r="D29" s="14"/>
    </row>
    <row r="30" spans="1:4" x14ac:dyDescent="0.2">
      <c r="A30" s="14"/>
      <c r="B30" s="14"/>
      <c r="C30" s="14"/>
      <c r="D30" s="14"/>
    </row>
    <row r="31" spans="1:4" x14ac:dyDescent="0.2">
      <c r="A31" s="14"/>
      <c r="B31" s="14"/>
      <c r="C31" s="14"/>
      <c r="D31" s="14"/>
    </row>
  </sheetData>
  <mergeCells count="5">
    <mergeCell ref="A1:D1"/>
    <mergeCell ref="A27:D27"/>
    <mergeCell ref="A3:D3"/>
    <mergeCell ref="A15:D15"/>
    <mergeCell ref="A28:D31"/>
  </mergeCell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5"/>
  <sheetViews>
    <sheetView showGridLines="0" workbookViewId="0">
      <selection activeCell="A15" sqref="A15"/>
    </sheetView>
  </sheetViews>
  <sheetFormatPr baseColWidth="10" defaultColWidth="8.83203125" defaultRowHeight="15" x14ac:dyDescent="0.2"/>
  <cols>
    <col min="1" max="1" width="120" customWidth="1"/>
  </cols>
  <sheetData>
    <row r="1" spans="1:1" ht="21" x14ac:dyDescent="0.25">
      <c r="A1" s="11" t="s">
        <v>23</v>
      </c>
    </row>
    <row r="3" spans="1:1" ht="16" x14ac:dyDescent="0.2">
      <c r="A3" s="12" t="s">
        <v>24</v>
      </c>
    </row>
    <row r="4" spans="1:1" ht="16" x14ac:dyDescent="0.2">
      <c r="A4" s="12" t="s">
        <v>25</v>
      </c>
    </row>
    <row r="5" spans="1:1" x14ac:dyDescent="0.2">
      <c r="A5" s="12"/>
    </row>
    <row r="6" spans="1:1" ht="16" x14ac:dyDescent="0.2">
      <c r="A6" s="12" t="s">
        <v>26</v>
      </c>
    </row>
    <row r="7" spans="1:1" ht="16" x14ac:dyDescent="0.2">
      <c r="A7" s="12" t="s">
        <v>27</v>
      </c>
    </row>
    <row r="8" spans="1:1" ht="16" x14ac:dyDescent="0.2">
      <c r="A8" s="12" t="s">
        <v>28</v>
      </c>
    </row>
    <row r="9" spans="1:1" ht="16" x14ac:dyDescent="0.2">
      <c r="A9" s="12" t="s">
        <v>29</v>
      </c>
    </row>
    <row r="10" spans="1:1" x14ac:dyDescent="0.2">
      <c r="A10" s="12"/>
    </row>
    <row r="11" spans="1:1" ht="16" x14ac:dyDescent="0.2">
      <c r="A11" s="12" t="s">
        <v>30</v>
      </c>
    </row>
    <row r="12" spans="1:1" ht="16" x14ac:dyDescent="0.2">
      <c r="A12" s="12" t="s">
        <v>31</v>
      </c>
    </row>
    <row r="13" spans="1:1" x14ac:dyDescent="0.2">
      <c r="A13" s="12"/>
    </row>
    <row r="14" spans="1:1" ht="16" x14ac:dyDescent="0.2">
      <c r="A14" s="12" t="s">
        <v>32</v>
      </c>
    </row>
    <row r="15" spans="1:1" ht="16" x14ac:dyDescent="0.2">
      <c r="A15" s="12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Calcolo</vt:lpstr>
      <vt:lpstr>Fonti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Paola Portuese</dc:creator>
  <cp:lastModifiedBy>Portuese Paola</cp:lastModifiedBy>
  <dcterms:created xsi:type="dcterms:W3CDTF">2026-01-02T12:56:36Z</dcterms:created>
  <dcterms:modified xsi:type="dcterms:W3CDTF">2026-01-02T17:47:50Z</dcterms:modified>
</cp:coreProperties>
</file>