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paola.portuese\Desktop\Scrivania\cassa 2026\"/>
    </mc:Choice>
  </mc:AlternateContent>
  <xr:revisionPtr revIDLastSave="0" documentId="13_ncr:1_{A9281B1E-1616-4ACF-9AA8-54A3BB9FB26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1_Entrate" sheetId="1" r:id="rId1"/>
    <sheet name="2_Pagamenti" sheetId="2" r:id="rId2"/>
    <sheet name="3_Spes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3" l="1"/>
  <c r="B15" i="3"/>
  <c r="B9" i="1"/>
  <c r="B21" i="3"/>
  <c r="B20" i="3"/>
  <c r="B17" i="3"/>
  <c r="B13" i="2"/>
  <c r="B10" i="2"/>
  <c r="B11" i="2" s="1"/>
  <c r="B15" i="2" s="1"/>
  <c r="B8" i="2"/>
  <c r="B14" i="2" s="1"/>
  <c r="B18" i="1"/>
  <c r="B17" i="1"/>
  <c r="B13" i="1"/>
  <c r="B14" i="1" s="1"/>
  <c r="B15" i="1" s="1"/>
  <c r="B19" i="1" s="1"/>
  <c r="B18" i="3" l="1"/>
  <c r="B22" i="3" s="1"/>
</calcChain>
</file>

<file path=xl/sharedStrings.xml><?xml version="1.0" encoding="utf-8"?>
<sst xmlns="http://schemas.openxmlformats.org/spreadsheetml/2006/main" count="46" uniqueCount="39">
  <si>
    <t>Scenario 1 – Entrate: Tetto alle previsioni di cassa (non partite di giro)</t>
  </si>
  <si>
    <t>Stanziamenti ENTRATE di competenza 2026</t>
  </si>
  <si>
    <t>Residui attivi al 31/12/2025</t>
  </si>
  <si>
    <t>FCDE iscritto in bilancio 2026</t>
  </si>
  <si>
    <t>FCDE accantonato nel risultato di amm. presunto 2025</t>
  </si>
  <si>
    <t>Fondo di cassa iniziale 01/01/2026</t>
  </si>
  <si>
    <t>Previsioni di cassa RISCOSSIONI (PREVIGENTE)</t>
  </si>
  <si>
    <t>Previsioni di cassa PAGAMENTI (PREVIGENTE) [= Cassa iniziale + Riscossioni prev.]</t>
  </si>
  <si>
    <t>Stanziamenti SPESE di competenza 2026 (per check equilibrio)</t>
  </si>
  <si>
    <t>NUOVA REGOLA (Proposizione 1): Riscossioni massime consentite</t>
  </si>
  <si>
    <t>Limite riscossioni = Stanziamenti entrate + Residui attivi − FCDE (bilancio) − FCDE (risultato)</t>
  </si>
  <si>
    <t>Previsioni di cassa RISCOSSIONI (NUOVA – ≤ Limite)</t>
  </si>
  <si>
    <t>Previsioni di cassa PAGAMENTI (NUOVA) [= Cassa iniziale + Riscossioni nuova]</t>
  </si>
  <si>
    <t>CHECK Equilibrio di COMPETENZA (Entrate stanziate = Spese stanziate?)</t>
  </si>
  <si>
    <t>CHECK Equilibrio di CASSA PREVIGENTE (Pagamenti = Cassa iniziale + Riscossioni?)</t>
  </si>
  <si>
    <t>CHECK Equilibrio di CASSA NUOVA REGOLA</t>
  </si>
  <si>
    <t>Scenario 2 – Pagamenti: CAP = Fondo cassa iniziale + Riscossioni</t>
  </si>
  <si>
    <t>Stanziamenti SPESE di competenza 2026</t>
  </si>
  <si>
    <t>Previsioni di cassa RISCOSSIONI (non partite di giro)</t>
  </si>
  <si>
    <t>PREVIGENTE – Previsioni di cassa PAGAMENTI</t>
  </si>
  <si>
    <t>NUOVA REGOLA (Proposizione 2) – CAP Pagamenti</t>
  </si>
  <si>
    <t>PAGAMENTI (NUOVA) = MIN(Pagamenti previgente, CAP)</t>
  </si>
  <si>
    <t>CHECK Equilibrio di COMPETENZA (Entrate = Spese)</t>
  </si>
  <si>
    <t>CHECK Equilibrio di CASSA NUOVA REGOLA (Pagamenti nuova ≤ CAP?)</t>
  </si>
  <si>
    <t>Scenario 3 – Spese: MINIMO alle previsioni di cassa delle spese (non partite di giro)</t>
  </si>
  <si>
    <t>Residui passivi al 31/12/2025</t>
  </si>
  <si>
    <t>Spese con esigibilità 2027 (da escludere)</t>
  </si>
  <si>
    <t>Spese 2025 esigibili nel 2026 (da includere)</t>
  </si>
  <si>
    <t>Contenzioso non chiudibile nel 2026 (da sottrarre)</t>
  </si>
  <si>
    <t>Di cui Fondo Pluriennale Vincolato (FPV) nelle spese 2026 (da sottrarre)</t>
  </si>
  <si>
    <t>Altri fondi di spesa (esclusi fondi di riserva) (da sottrarre)</t>
  </si>
  <si>
    <t>Previsioni di cassa PAGAMENTI (PREVIGENTE)</t>
  </si>
  <si>
    <t>Stanziamenti ENTRATE di competenza 2026 (per check equilibrio)</t>
  </si>
  <si>
    <t>Stanziamenti 2026 con esigibilità nel 2026 = Spese stanziate − Esigibilità 2027 + Spese 2025 esigibili 2026</t>
  </si>
  <si>
    <t>MINIMO Pagamenti (NUOVA) = RP + Stanziamenti con esigibilità 2026 − Contenzioso − FPV − Altri fondi</t>
  </si>
  <si>
    <t>PAGAMENTI (NUOVA) = MAX(Pagamenti previgente, MINIMO)</t>
  </si>
  <si>
    <t>RISCOSSIONI (NUOVA) = Pagamenti (nuova) − Fondo cassa iniziale</t>
  </si>
  <si>
    <t>CHECK CASSA PREVIGENTE (Pagamenti = Cassa iniziale + Riscossioni?)</t>
  </si>
  <si>
    <t>CHECK CASSA NUOVA (Pagamenti = Cassa iniziale + Riscossioni nuova?)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</si>
</sst>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</font>
    <font>
      <b/>
      <sz val="11"/>
      <name val="Calibri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0" borderId="1" xfId="0" applyBorder="1"/>
    <xf numFmtId="43" fontId="0" fillId="0" borderId="0" xfId="1" applyFont="1"/>
    <xf numFmtId="43" fontId="0" fillId="0" borderId="1" xfId="1" applyFont="1" applyBorder="1"/>
    <xf numFmtId="43" fontId="2" fillId="2" borderId="1" xfId="1" applyFont="1" applyFill="1" applyBorder="1" applyAlignment="1">
      <alignment horizontal="left" vertical="center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workbookViewId="0">
      <selection activeCell="B14" sqref="B14"/>
    </sheetView>
  </sheetViews>
  <sheetFormatPr defaultRowHeight="15" x14ac:dyDescent="0.25"/>
  <cols>
    <col min="1" max="1" width="84.140625" customWidth="1"/>
    <col min="2" max="2" width="22" style="4" customWidth="1"/>
    <col min="3" max="3" width="22" customWidth="1"/>
  </cols>
  <sheetData>
    <row r="1" spans="1:2" ht="15.75" x14ac:dyDescent="0.25">
      <c r="A1" s="1" t="s">
        <v>0</v>
      </c>
    </row>
    <row r="3" spans="1:2" x14ac:dyDescent="0.25">
      <c r="A3" s="2" t="s">
        <v>1</v>
      </c>
      <c r="B3" s="5">
        <v>10000</v>
      </c>
    </row>
    <row r="4" spans="1:2" x14ac:dyDescent="0.25">
      <c r="A4" s="2" t="s">
        <v>2</v>
      </c>
      <c r="B4" s="5">
        <v>2000</v>
      </c>
    </row>
    <row r="5" spans="1:2" x14ac:dyDescent="0.25">
      <c r="A5" s="2" t="s">
        <v>3</v>
      </c>
      <c r="B5" s="5">
        <v>1200</v>
      </c>
    </row>
    <row r="6" spans="1:2" x14ac:dyDescent="0.25">
      <c r="A6" s="2" t="s">
        <v>4</v>
      </c>
      <c r="B6" s="5">
        <v>300</v>
      </c>
    </row>
    <row r="7" spans="1:2" x14ac:dyDescent="0.25">
      <c r="A7" s="2" t="s">
        <v>5</v>
      </c>
      <c r="B7" s="5">
        <v>500</v>
      </c>
    </row>
    <row r="8" spans="1:2" x14ac:dyDescent="0.25">
      <c r="A8" s="2" t="s">
        <v>6</v>
      </c>
      <c r="B8" s="5">
        <v>11000</v>
      </c>
    </row>
    <row r="9" spans="1:2" x14ac:dyDescent="0.25">
      <c r="A9" s="2" t="s">
        <v>7</v>
      </c>
      <c r="B9" s="5">
        <f>B7+B8</f>
        <v>11500</v>
      </c>
    </row>
    <row r="10" spans="1:2" x14ac:dyDescent="0.25">
      <c r="A10" s="2" t="s">
        <v>8</v>
      </c>
      <c r="B10" s="5">
        <v>10000</v>
      </c>
    </row>
    <row r="11" spans="1:2" x14ac:dyDescent="0.25">
      <c r="A11" s="3"/>
      <c r="B11" s="5"/>
    </row>
    <row r="12" spans="1:2" x14ac:dyDescent="0.25">
      <c r="A12" s="2" t="s">
        <v>9</v>
      </c>
      <c r="B12" s="6"/>
    </row>
    <row r="13" spans="1:2" x14ac:dyDescent="0.25">
      <c r="A13" s="3" t="s">
        <v>10</v>
      </c>
      <c r="B13" s="5">
        <f>B3+B4-B5-B6</f>
        <v>10500</v>
      </c>
    </row>
    <row r="14" spans="1:2" x14ac:dyDescent="0.25">
      <c r="A14" s="3" t="s">
        <v>11</v>
      </c>
      <c r="B14" s="5">
        <f>B13</f>
        <v>10500</v>
      </c>
    </row>
    <row r="15" spans="1:2" x14ac:dyDescent="0.25">
      <c r="A15" s="3" t="s">
        <v>12</v>
      </c>
      <c r="B15" s="5">
        <f>B7+B14</f>
        <v>11000</v>
      </c>
    </row>
    <row r="16" spans="1:2" x14ac:dyDescent="0.25">
      <c r="A16" s="3"/>
      <c r="B16" s="5"/>
    </row>
    <row r="17" spans="1:2" x14ac:dyDescent="0.25">
      <c r="A17" s="3" t="s">
        <v>13</v>
      </c>
      <c r="B17" s="5" t="str">
        <f>IF(B3=B10, "OK", "NO")</f>
        <v>OK</v>
      </c>
    </row>
    <row r="18" spans="1:2" x14ac:dyDescent="0.25">
      <c r="A18" s="3" t="s">
        <v>14</v>
      </c>
      <c r="B18" s="5" t="str">
        <f>IF(B9=(B7+B8), "OK", "NO")</f>
        <v>OK</v>
      </c>
    </row>
    <row r="19" spans="1:2" x14ac:dyDescent="0.25">
      <c r="A19" s="3" t="s">
        <v>15</v>
      </c>
      <c r="B19" s="5" t="str">
        <f>IF(B15=(B7+B14), "OK", "NO")</f>
        <v>OK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>
      <selection activeCell="B1" sqref="B1:B1048576"/>
    </sheetView>
  </sheetViews>
  <sheetFormatPr defaultRowHeight="15" x14ac:dyDescent="0.25"/>
  <cols>
    <col min="1" max="1" width="78" customWidth="1"/>
    <col min="2" max="2" width="22" style="4" customWidth="1"/>
    <col min="3" max="3" width="22" customWidth="1"/>
  </cols>
  <sheetData>
    <row r="1" spans="1:2" ht="15.75" x14ac:dyDescent="0.25">
      <c r="A1" s="1" t="s">
        <v>16</v>
      </c>
    </row>
    <row r="3" spans="1:2" x14ac:dyDescent="0.25">
      <c r="A3" s="2" t="s">
        <v>1</v>
      </c>
      <c r="B3" s="5">
        <v>9900</v>
      </c>
    </row>
    <row r="4" spans="1:2" x14ac:dyDescent="0.25">
      <c r="A4" s="2" t="s">
        <v>17</v>
      </c>
      <c r="B4" s="5">
        <v>9900</v>
      </c>
    </row>
    <row r="5" spans="1:2" x14ac:dyDescent="0.25">
      <c r="A5" s="2" t="s">
        <v>5</v>
      </c>
      <c r="B5" s="5">
        <v>800</v>
      </c>
    </row>
    <row r="6" spans="1:2" x14ac:dyDescent="0.25">
      <c r="A6" s="2" t="s">
        <v>18</v>
      </c>
      <c r="B6" s="5">
        <v>10600</v>
      </c>
    </row>
    <row r="7" spans="1:2" x14ac:dyDescent="0.25">
      <c r="A7" s="3"/>
      <c r="B7" s="5"/>
    </row>
    <row r="8" spans="1:2" x14ac:dyDescent="0.25">
      <c r="A8" s="2" t="s">
        <v>19</v>
      </c>
      <c r="B8" s="6">
        <f>B5+B6</f>
        <v>11400</v>
      </c>
    </row>
    <row r="9" spans="1:2" x14ac:dyDescent="0.25">
      <c r="A9" s="3"/>
      <c r="B9" s="5"/>
    </row>
    <row r="10" spans="1:2" x14ac:dyDescent="0.25">
      <c r="A10" s="2" t="s">
        <v>20</v>
      </c>
      <c r="B10" s="6">
        <f>B5+B6</f>
        <v>11400</v>
      </c>
    </row>
    <row r="11" spans="1:2" x14ac:dyDescent="0.25">
      <c r="A11" s="3" t="s">
        <v>21</v>
      </c>
      <c r="B11" s="5">
        <f>MIN(B8,B10)</f>
        <v>11400</v>
      </c>
    </row>
    <row r="12" spans="1:2" x14ac:dyDescent="0.25">
      <c r="A12" s="3"/>
      <c r="B12" s="5"/>
    </row>
    <row r="13" spans="1:2" x14ac:dyDescent="0.25">
      <c r="A13" s="3" t="s">
        <v>22</v>
      </c>
      <c r="B13" s="5" t="str">
        <f>IF(B3=B4, "OK", "NO")</f>
        <v>OK</v>
      </c>
    </row>
    <row r="14" spans="1:2" x14ac:dyDescent="0.25">
      <c r="A14" s="3" t="s">
        <v>14</v>
      </c>
      <c r="B14" s="5" t="str">
        <f>IF(B8=(B5+B6), "OK", "NO")</f>
        <v>OK</v>
      </c>
    </row>
    <row r="15" spans="1:2" x14ac:dyDescent="0.25">
      <c r="A15" s="3" t="s">
        <v>23</v>
      </c>
      <c r="B15" s="5" t="str">
        <f>IF(B11&lt;=B10, "OK", "NO")</f>
        <v>OK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2"/>
  <sheetViews>
    <sheetView tabSelected="1" workbookViewId="0">
      <selection activeCell="B18" sqref="B18"/>
    </sheetView>
  </sheetViews>
  <sheetFormatPr defaultRowHeight="15" x14ac:dyDescent="0.25"/>
  <cols>
    <col min="1" max="1" width="109" customWidth="1"/>
    <col min="2" max="2" width="22" style="4" customWidth="1"/>
    <col min="3" max="3" width="22" customWidth="1"/>
  </cols>
  <sheetData>
    <row r="1" spans="1:2" ht="15.75" x14ac:dyDescent="0.25">
      <c r="A1" s="1" t="s">
        <v>24</v>
      </c>
    </row>
    <row r="3" spans="1:2" x14ac:dyDescent="0.25">
      <c r="A3" s="2" t="s">
        <v>25</v>
      </c>
      <c r="B3" s="5">
        <v>1800</v>
      </c>
    </row>
    <row r="4" spans="1:2" x14ac:dyDescent="0.25">
      <c r="A4" s="2" t="s">
        <v>17</v>
      </c>
      <c r="B4" s="5">
        <v>9400</v>
      </c>
    </row>
    <row r="5" spans="1:2" x14ac:dyDescent="0.25">
      <c r="A5" s="2" t="s">
        <v>26</v>
      </c>
      <c r="B5" s="5">
        <v>600</v>
      </c>
    </row>
    <row r="6" spans="1:2" x14ac:dyDescent="0.25">
      <c r="A6" s="2" t="s">
        <v>27</v>
      </c>
      <c r="B6" s="5">
        <v>300</v>
      </c>
    </row>
    <row r="7" spans="1:2" x14ac:dyDescent="0.25">
      <c r="A7" s="2" t="s">
        <v>28</v>
      </c>
      <c r="B7" s="5">
        <v>200</v>
      </c>
    </row>
    <row r="8" spans="1:2" x14ac:dyDescent="0.25">
      <c r="A8" s="2" t="s">
        <v>29</v>
      </c>
      <c r="B8" s="5">
        <v>600</v>
      </c>
    </row>
    <row r="9" spans="1:2" x14ac:dyDescent="0.25">
      <c r="A9" s="2" t="s">
        <v>30</v>
      </c>
      <c r="B9" s="5">
        <v>100</v>
      </c>
    </row>
    <row r="10" spans="1:2" x14ac:dyDescent="0.25">
      <c r="A10" s="2" t="s">
        <v>5</v>
      </c>
      <c r="B10" s="5">
        <v>400</v>
      </c>
    </row>
    <row r="11" spans="1:2" x14ac:dyDescent="0.25">
      <c r="A11" s="2" t="s">
        <v>6</v>
      </c>
      <c r="B11" s="5">
        <v>9400</v>
      </c>
    </row>
    <row r="12" spans="1:2" x14ac:dyDescent="0.25">
      <c r="A12" s="2" t="s">
        <v>31</v>
      </c>
      <c r="B12" s="5">
        <v>9800</v>
      </c>
    </row>
    <row r="13" spans="1:2" x14ac:dyDescent="0.25">
      <c r="A13" s="2" t="s">
        <v>32</v>
      </c>
      <c r="B13" s="5">
        <v>9400</v>
      </c>
    </row>
    <row r="14" spans="1:2" x14ac:dyDescent="0.25">
      <c r="A14" s="3"/>
      <c r="B14" s="5"/>
    </row>
    <row r="15" spans="1:2" x14ac:dyDescent="0.25">
      <c r="A15" s="2" t="s">
        <v>33</v>
      </c>
      <c r="B15" s="6">
        <f>B4-B5+B6</f>
        <v>9100</v>
      </c>
    </row>
    <row r="16" spans="1:2" x14ac:dyDescent="0.25">
      <c r="A16" s="2" t="s">
        <v>34</v>
      </c>
      <c r="B16" s="6">
        <f>B3+B15-B7-B8-B9</f>
        <v>10000</v>
      </c>
    </row>
    <row r="17" spans="1:2" x14ac:dyDescent="0.25">
      <c r="A17" s="3" t="s">
        <v>35</v>
      </c>
      <c r="B17" s="5">
        <f>MAX(B12,B16)</f>
        <v>10000</v>
      </c>
    </row>
    <row r="18" spans="1:2" x14ac:dyDescent="0.25">
      <c r="A18" s="3" t="s">
        <v>36</v>
      </c>
      <c r="B18" s="5">
        <f>B17-B10</f>
        <v>9600</v>
      </c>
    </row>
    <row r="19" spans="1:2" x14ac:dyDescent="0.25">
      <c r="A19" s="3"/>
      <c r="B19" s="5"/>
    </row>
    <row r="20" spans="1:2" x14ac:dyDescent="0.25">
      <c r="A20" s="3" t="s">
        <v>22</v>
      </c>
      <c r="B20" s="5" t="str">
        <f>IF(B13=B4, "OK", "NO")</f>
        <v>OK</v>
      </c>
    </row>
    <row r="21" spans="1:2" x14ac:dyDescent="0.25">
      <c r="A21" s="3" t="s">
        <v>37</v>
      </c>
      <c r="B21" s="5" t="str">
        <f>IF(B12=(B10+B11), "OK", "NO")</f>
        <v>OK</v>
      </c>
    </row>
    <row r="22" spans="1:2" x14ac:dyDescent="0.25">
      <c r="A22" s="3" t="s">
        <v>38</v>
      </c>
      <c r="B22" s="5" t="str">
        <f>IF(B17=(B10+B18), "OK", "NO")</f>
        <v>OK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1_Entrate</vt:lpstr>
      <vt:lpstr>2_Pagamenti</vt:lpstr>
      <vt:lpstr>3_Spese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Portuese Paola</cp:lastModifiedBy>
  <dcterms:created xsi:type="dcterms:W3CDTF">2025-10-28T08:43:44Z</dcterms:created>
  <dcterms:modified xsi:type="dcterms:W3CDTF">2025-10-28T09:48:28Z</dcterms:modified>
</cp:coreProperties>
</file>